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9035" windowHeight="4935" activeTab="0"/>
  </bookViews>
  <sheets>
    <sheet name="Canine" sheetId="1" r:id="rId1"/>
    <sheet name="Feline" sheetId="2" r:id="rId2"/>
  </sheets>
  <definedNames>
    <definedName name="Levels">#REF!</definedName>
    <definedName name="_xlnm.Print_Area" localSheetId="0">'Canine'!$A$1:$J$19</definedName>
    <definedName name="_xlnm.Print_Area" localSheetId="1">'Feline'!$A$1:$J$17</definedName>
  </definedNames>
  <calcPr fullCalcOnLoad="1"/>
</workbook>
</file>

<file path=xl/sharedStrings.xml><?xml version="1.0" encoding="utf-8"?>
<sst xmlns="http://schemas.openxmlformats.org/spreadsheetml/2006/main" count="32" uniqueCount="21">
  <si>
    <t>Pregnant</t>
  </si>
  <si>
    <t>Nursing</t>
  </si>
  <si>
    <t>Weight 
(lbs)</t>
  </si>
  <si>
    <t>Active
 &gt;12 Mos</t>
  </si>
  <si>
    <t>Inactive
 &gt;12 Mos</t>
  </si>
  <si>
    <t>2 to 5
Months</t>
  </si>
  <si>
    <t>5 to 7
Months</t>
  </si>
  <si>
    <t>7 to 12
Months</t>
  </si>
  <si>
    <r>
      <t xml:space="preserve">Enter the kcalories per cup of food in field to the right. Press Enter to update the rows below.  </t>
    </r>
    <r>
      <rPr>
        <b/>
        <sz val="12"/>
        <color indexed="8"/>
        <rFont val="Webdings"/>
        <family val="0"/>
      </rPr>
      <t>4</t>
    </r>
  </si>
  <si>
    <r>
      <t xml:space="preserve">Enter the kcalories  per cup of food in the field to the right. Press Enter to update the rows below. </t>
    </r>
    <r>
      <rPr>
        <b/>
        <sz val="12"/>
        <color indexed="8"/>
        <rFont val="Webdings"/>
        <family val="0"/>
      </rPr>
      <t>4</t>
    </r>
  </si>
  <si>
    <r>
      <t xml:space="preserve">Use this calculator to determine how much of a specific food to provide daily based on an individual cat's weight and activity level or life stage. 
</t>
    </r>
    <r>
      <rPr>
        <b/>
        <sz val="10"/>
        <color indexed="8"/>
        <rFont val="Calibri"/>
        <family val="2"/>
      </rPr>
      <t>Note:</t>
    </r>
    <r>
      <rPr>
        <sz val="10"/>
        <color indexed="8"/>
        <rFont val="Calibri"/>
        <family val="2"/>
      </rPr>
      <t xml:space="preserve"> The nutrition information on most cat food packaging lists the kcalories (kcals) per cup of the food. The kcalories (kcals) can vary  among different foods, even of the same brands. Be sure you are entering the correct kcals for each product you use.</t>
    </r>
  </si>
  <si>
    <r>
      <t>This chart uses the Waltham calculation method, which calculates Maintenance Energy Requirement (ME) based on the animal's weight and activity level/life stage. ME is the number of kcalories per day the animal requires. The chart then calculates cups of food for each ME requirement and the kcals per cup in a specific  food. The formula to calculate ME is: Maintenance Energy Requirement = N x (body weight in kilograms)</t>
    </r>
    <r>
      <rPr>
        <i/>
        <vertAlign val="superscript"/>
        <sz val="10"/>
        <color indexed="8"/>
        <rFont val="Calibri"/>
        <family val="2"/>
      </rPr>
      <t>0.75</t>
    </r>
    <r>
      <rPr>
        <i/>
        <sz val="10"/>
        <color indexed="8"/>
        <rFont val="Calibri"/>
        <family val="2"/>
      </rPr>
      <t xml:space="preserve"> = kcal, where N is a factor that adjusts the requirement based on activity level and life stage. </t>
    </r>
  </si>
  <si>
    <r>
      <t>This chart uses the Waltham calculation method, which calculates Maintenance Energy Requirement (ME) based on the animal's weight and activity level/life stage. ME is the number of kcalories per day the animal requires. The chart then calculates cups of food for each ME requirement and the kcals per cup in a specific dog food. The formula to calculate ME is: Maintenance Energy Requirement = N x (body weight in kilograms)</t>
    </r>
    <r>
      <rPr>
        <i/>
        <vertAlign val="superscript"/>
        <sz val="10"/>
        <color indexed="8"/>
        <rFont val="Calibri"/>
        <family val="2"/>
      </rPr>
      <t>0.75</t>
    </r>
    <r>
      <rPr>
        <i/>
        <sz val="10"/>
        <color indexed="8"/>
        <rFont val="Calibri"/>
        <family val="2"/>
      </rPr>
      <t xml:space="preserve"> = kcal, where N is a factor that adjusts the requirement based on activity level and life stage. </t>
    </r>
  </si>
  <si>
    <r>
      <t xml:space="preserve">Use this calculator to determine how much of a specific food to provide daily based on an individual dog's weight and activity level or life stage. 
</t>
    </r>
    <r>
      <rPr>
        <b/>
        <i/>
        <sz val="10"/>
        <color indexed="8"/>
        <rFont val="Calibri"/>
        <family val="2"/>
      </rPr>
      <t>Note:</t>
    </r>
    <r>
      <rPr>
        <i/>
        <sz val="10"/>
        <color indexed="8"/>
        <rFont val="Calibri"/>
        <family val="2"/>
      </rPr>
      <t xml:space="preserve"> The nutrition information on most dog food packaging lists the kcalories (kcals) per cup of the food. The kcalories (kcals) can vary  among different foods, even of the same brands. Be sure you are entering the correct kcals for each product you use.</t>
    </r>
  </si>
  <si>
    <r>
      <t xml:space="preserve">Enter the kcalories  per cup of food in the field to the right. Press Enter to update the rows below. </t>
    </r>
    <r>
      <rPr>
        <b/>
        <sz val="12"/>
        <color indexed="8"/>
        <rFont val="Webdings"/>
        <family val="1"/>
      </rPr>
      <t>4</t>
    </r>
  </si>
  <si>
    <r>
      <t xml:space="preserve">Enter the kcalories per cup of food in field to the right. Press Enter to update the rows below.  </t>
    </r>
    <r>
      <rPr>
        <b/>
        <sz val="12"/>
        <color indexed="8"/>
        <rFont val="Webdings"/>
        <family val="1"/>
      </rPr>
      <t>4</t>
    </r>
  </si>
  <si>
    <t xml:space="preserve">ASPCAPro.org |  Food Calculator </t>
  </si>
  <si>
    <r>
      <rPr>
        <b/>
        <u val="single"/>
        <sz val="13"/>
        <color indexed="8"/>
        <rFont val="Calibri"/>
        <family val="2"/>
      </rPr>
      <t>Cups</t>
    </r>
    <r>
      <rPr>
        <b/>
        <sz val="13"/>
        <color indexed="8"/>
        <rFont val="Calibri"/>
        <family val="2"/>
      </rPr>
      <t xml:space="preserve"> of Food for Cats 
Over 1 Year</t>
    </r>
  </si>
  <si>
    <r>
      <rPr>
        <b/>
        <u val="single"/>
        <sz val="13"/>
        <color indexed="8"/>
        <rFont val="Calibri"/>
        <family val="2"/>
      </rPr>
      <t>Cups</t>
    </r>
    <r>
      <rPr>
        <b/>
        <sz val="13"/>
        <color indexed="8"/>
        <rFont val="Calibri"/>
        <family val="2"/>
      </rPr>
      <t xml:space="preserve"> of Food for Cats 1 Year or Younger, and 
Pregnant or Nursing Females</t>
    </r>
  </si>
  <si>
    <r>
      <rPr>
        <b/>
        <u val="single"/>
        <sz val="13"/>
        <color indexed="8"/>
        <rFont val="Calibri"/>
        <family val="2"/>
      </rPr>
      <t>Cups</t>
    </r>
    <r>
      <rPr>
        <b/>
        <sz val="13"/>
        <color indexed="8"/>
        <rFont val="Calibri"/>
        <family val="2"/>
      </rPr>
      <t xml:space="preserve"> of Food for Dogs 
Over 1 Year</t>
    </r>
  </si>
  <si>
    <r>
      <rPr>
        <b/>
        <u val="single"/>
        <sz val="13"/>
        <color indexed="8"/>
        <rFont val="Calibri"/>
        <family val="2"/>
      </rPr>
      <t>Cups</t>
    </r>
    <r>
      <rPr>
        <b/>
        <sz val="13"/>
        <color indexed="8"/>
        <rFont val="Calibri"/>
        <family val="2"/>
      </rPr>
      <t xml:space="preserve"> of Food for Dogs 1 Year or Younger, and 
Pregnant or Nursing Females</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</si>
</sst>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3">
    <font>
      <sz val="10"/>
      <color theme="1"/>
      <name val="Arial"/>
      <family val="2"/>
    </font>
    <font>
      <sz val="12"/>
      <color indexed="8"/>
      <name val="Calibri"/>
      <family val="2"/>
    </font>
    <font>
      <sz val="10"/>
      <color indexed="8"/>
      <name val="Calibri"/>
      <family val="2"/>
    </font>
    <font>
      <b/>
      <sz val="10"/>
      <color indexed="8"/>
      <name val="Calibri"/>
      <family val="2"/>
    </font>
    <font>
      <i/>
      <sz val="10"/>
      <color indexed="8"/>
      <name val="Calibri"/>
      <family val="2"/>
    </font>
    <font>
      <i/>
      <vertAlign val="superscript"/>
      <sz val="10"/>
      <color indexed="8"/>
      <name val="Calibri"/>
      <family val="2"/>
    </font>
    <font>
      <b/>
      <sz val="12"/>
      <color indexed="8"/>
      <name val="Webdings"/>
      <family val="0"/>
    </font>
    <font>
      <b/>
      <sz val="13"/>
      <color indexed="8"/>
      <name val="Calibri"/>
      <family val="2"/>
    </font>
    <font>
      <b/>
      <i/>
      <sz val="10"/>
      <color indexed="8"/>
      <name val="Calibri"/>
      <family val="2"/>
    </font>
    <font>
      <b/>
      <u val="single"/>
      <sz val="13"/>
      <color indexed="8"/>
      <name val="Calibri"/>
      <family val="2"/>
    </font>
    <font>
      <sz val="10"/>
      <color indexed="8"/>
      <name val="Arial"/>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8"/>
      <color indexed="8"/>
      <name val="Digital-7"/>
      <family val="0"/>
    </font>
    <font>
      <u val="single"/>
      <sz val="11"/>
      <color indexed="20"/>
      <name val="Arial"/>
      <family val="2"/>
    </font>
    <font>
      <u val="single"/>
      <sz val="11"/>
      <color indexed="12"/>
      <name val="Calibri"/>
      <family val="2"/>
    </font>
    <font>
      <b/>
      <sz val="13.5"/>
      <color indexed="8"/>
      <name val="Arial Black"/>
      <family val="2"/>
    </font>
    <font>
      <sz val="13.5"/>
      <color indexed="8"/>
      <name val="Arial Black"/>
      <family val="2"/>
    </font>
    <font>
      <b/>
      <sz val="20"/>
      <color indexed="8"/>
      <name val="Arial Black"/>
      <family val="2"/>
    </font>
    <font>
      <b/>
      <sz val="20"/>
      <name val="Aharoni"/>
      <family val="0"/>
    </font>
    <font>
      <b/>
      <sz val="20"/>
      <color indexed="8"/>
      <name val="Aharon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1"/>
      <color theme="11"/>
      <name val="Arial"/>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3"/>
      <color theme="1"/>
      <name val="Calibri"/>
      <family val="2"/>
    </font>
    <font>
      <b/>
      <sz val="18"/>
      <color theme="1"/>
      <name val="Digital-7"/>
      <family val="0"/>
    </font>
    <font>
      <sz val="10"/>
      <color theme="1"/>
      <name val="Calibri"/>
      <family val="2"/>
    </font>
    <font>
      <i/>
      <sz val="10"/>
      <color theme="1"/>
      <name val="Calibri"/>
      <family val="2"/>
    </font>
    <font>
      <u val="single"/>
      <sz val="11"/>
      <color theme="10"/>
      <name val="Calibri"/>
      <family val="2"/>
    </font>
    <font>
      <b/>
      <sz val="13.5"/>
      <color theme="1"/>
      <name val="Arial Black"/>
      <family val="2"/>
    </font>
    <font>
      <sz val="13.5"/>
      <color theme="1"/>
      <name val="Arial Black"/>
      <family val="2"/>
    </font>
    <font>
      <b/>
      <sz val="20"/>
      <color theme="1"/>
      <name val="Arial Black"/>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BE86"/>
        <bgColor indexed="64"/>
      </patternFill>
    </fill>
    <fill>
      <patternFill patternType="solid">
        <fgColor theme="0"/>
        <bgColor indexed="64"/>
      </patternFill>
    </fill>
    <fill>
      <patternFill patternType="solid">
        <fgColor theme="0" tint="-0.04997999966144562"/>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theme="9"/>
      </top>
      <bottom style="thin">
        <color theme="9"/>
      </bottom>
    </border>
    <border>
      <left>
        <color indexed="63"/>
      </left>
      <right style="thin">
        <color theme="9"/>
      </right>
      <top style="thin">
        <color theme="9"/>
      </top>
      <bottom style="thin">
        <color theme="9"/>
      </bottom>
    </border>
    <border>
      <left style="thin">
        <color theme="9"/>
      </left>
      <right>
        <color indexed="63"/>
      </right>
      <top style="thin">
        <color theme="9"/>
      </top>
      <bottom style="thin">
        <color theme="9"/>
      </bottom>
    </border>
    <border>
      <left>
        <color indexed="63"/>
      </left>
      <right style="dashed">
        <color theme="0" tint="-0.4999699890613556"/>
      </right>
      <top>
        <color indexed="63"/>
      </top>
      <bottom>
        <color indexed="63"/>
      </bottom>
    </border>
    <border>
      <left style="dashed">
        <color theme="0" tint="-0.4999699890613556"/>
      </left>
      <right style="dashed">
        <color theme="0" tint="-0.4999699890613556"/>
      </right>
      <top>
        <color indexed="63"/>
      </top>
      <bottom>
        <color indexed="63"/>
      </bottom>
    </border>
    <border>
      <left style="dashed">
        <color theme="0" tint="-0.4999699890613556"/>
      </left>
      <right style="thin">
        <color theme="0" tint="-0.4999699890613556"/>
      </right>
      <top>
        <color indexed="63"/>
      </top>
      <bottom>
        <color indexed="63"/>
      </bottom>
    </border>
    <border>
      <left style="thin">
        <color theme="9"/>
      </left>
      <right style="thin">
        <color theme="9"/>
      </right>
      <top style="thin">
        <color theme="9"/>
      </top>
      <bottom style="thin">
        <color theme="9"/>
      </bottom>
    </border>
  </borders>
  <cellStyleXfs count="63">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9">
    <xf numFmtId="0" fontId="0" fillId="0" borderId="0" xfId="0" applyAlignment="1">
      <alignment/>
    </xf>
    <xf numFmtId="0" fontId="36" fillId="0" borderId="0" xfId="0" applyFont="1" applyAlignment="1">
      <alignment/>
    </xf>
    <xf numFmtId="0" fontId="53" fillId="0" borderId="0" xfId="0" applyFont="1" applyAlignment="1">
      <alignment/>
    </xf>
    <xf numFmtId="0" fontId="36" fillId="0" borderId="0" xfId="0" applyFont="1" applyAlignment="1">
      <alignment wrapText="1"/>
    </xf>
    <xf numFmtId="0" fontId="0" fillId="0" borderId="0" xfId="0" applyBorder="1" applyAlignment="1">
      <alignment/>
    </xf>
    <xf numFmtId="0" fontId="55" fillId="33" borderId="0" xfId="0" applyFont="1" applyFill="1" applyBorder="1" applyAlignment="1">
      <alignment horizontal="center" vertical="center" wrapText="1"/>
    </xf>
    <xf numFmtId="0" fontId="55" fillId="33" borderId="0" xfId="0" applyFont="1" applyFill="1" applyBorder="1" applyAlignment="1">
      <alignment horizontal="right" vertical="center" wrapText="1"/>
    </xf>
    <xf numFmtId="0" fontId="55" fillId="33" borderId="0" xfId="0" applyFont="1" applyFill="1" applyBorder="1" applyAlignment="1">
      <alignment horizontal="right" vertical="center"/>
    </xf>
    <xf numFmtId="16" fontId="55" fillId="33" borderId="0" xfId="0" applyNumberFormat="1" applyFont="1" applyFill="1" applyBorder="1" applyAlignment="1">
      <alignment horizontal="right" vertical="center" wrapText="1"/>
    </xf>
    <xf numFmtId="0" fontId="56" fillId="34" borderId="0" xfId="0" applyFont="1" applyFill="1" applyBorder="1" applyAlignment="1">
      <alignment horizontal="center" vertical="center"/>
    </xf>
    <xf numFmtId="0" fontId="57" fillId="0" borderId="0" xfId="0" applyFont="1" applyBorder="1" applyAlignment="1">
      <alignment horizontal="left" vertical="center" wrapText="1" indent="1"/>
    </xf>
    <xf numFmtId="0" fontId="58" fillId="34" borderId="0" xfId="0" applyFont="1" applyFill="1" applyBorder="1" applyAlignment="1">
      <alignment horizontal="left" vertical="center" wrapText="1" indent="1"/>
    </xf>
    <xf numFmtId="0" fontId="53" fillId="0" borderId="0" xfId="0" applyFont="1" applyBorder="1" applyAlignment="1">
      <alignment horizontal="left" vertical="center" wrapText="1" indent="1"/>
    </xf>
    <xf numFmtId="0" fontId="59" fillId="34" borderId="0" xfId="53" applyFont="1" applyFill="1" applyBorder="1" applyAlignment="1" applyProtection="1">
      <alignment horizontal="center" vertical="center"/>
      <protection/>
    </xf>
    <xf numFmtId="0" fontId="55" fillId="33" borderId="10" xfId="0" applyFont="1" applyFill="1" applyBorder="1" applyAlignment="1">
      <alignment horizontal="center" vertical="top" wrapText="1"/>
    </xf>
    <xf numFmtId="0" fontId="55" fillId="33" borderId="11" xfId="0" applyFont="1" applyFill="1" applyBorder="1" applyAlignment="1">
      <alignment horizontal="center" vertical="top" wrapText="1"/>
    </xf>
    <xf numFmtId="0" fontId="55" fillId="33" borderId="12"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60" fillId="0" borderId="13" xfId="0" applyFont="1" applyBorder="1" applyAlignment="1">
      <alignment horizontal="center"/>
    </xf>
    <xf numFmtId="164" fontId="61" fillId="0" borderId="14" xfId="0" applyNumberFormat="1" applyFont="1" applyBorder="1" applyAlignment="1">
      <alignment horizontal="right" indent="1"/>
    </xf>
    <xf numFmtId="164" fontId="61" fillId="0" borderId="15" xfId="0" applyNumberFormat="1" applyFont="1" applyBorder="1" applyAlignment="1">
      <alignment/>
    </xf>
    <xf numFmtId="164" fontId="61" fillId="0" borderId="0" xfId="0" applyNumberFormat="1" applyFont="1" applyBorder="1" applyAlignment="1">
      <alignment horizontal="right" indent="1"/>
    </xf>
    <xf numFmtId="0" fontId="60" fillId="35" borderId="13" xfId="0" applyFont="1" applyFill="1" applyBorder="1" applyAlignment="1">
      <alignment horizontal="center"/>
    </xf>
    <xf numFmtId="164" fontId="61" fillId="35" borderId="14" xfId="0" applyNumberFormat="1" applyFont="1" applyFill="1" applyBorder="1" applyAlignment="1">
      <alignment horizontal="right" indent="1"/>
    </xf>
    <xf numFmtId="164" fontId="61" fillId="35" borderId="15" xfId="0" applyNumberFormat="1" applyFont="1" applyFill="1" applyBorder="1" applyAlignment="1">
      <alignment/>
    </xf>
    <xf numFmtId="164" fontId="61" fillId="35" borderId="0" xfId="0" applyNumberFormat="1" applyFont="1" applyFill="1" applyBorder="1" applyAlignment="1">
      <alignment horizontal="right" indent="1"/>
    </xf>
    <xf numFmtId="0" fontId="62" fillId="36" borderId="16" xfId="0" applyFont="1" applyFill="1" applyBorder="1" applyAlignment="1">
      <alignment horizontal="center" vertical="center" wrapText="1"/>
    </xf>
    <xf numFmtId="12" fontId="61" fillId="0" borderId="14" xfId="0" applyNumberFormat="1" applyFont="1" applyBorder="1" applyAlignment="1">
      <alignment horizontal="right"/>
    </xf>
    <xf numFmtId="12" fontId="61" fillId="35" borderId="14" xfId="0"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352425</xdr:colOff>
      <xdr:row>0</xdr:row>
      <xdr:rowOff>0</xdr:rowOff>
    </xdr:from>
    <xdr:to>
      <xdr:col>5</xdr:col>
      <xdr:colOff>161925</xdr:colOff>
      <xdr:row>0</xdr:row>
      <xdr:rowOff>0</xdr:rowOff>
    </xdr:to>
    <xdr:pic>
      <xdr:nvPicPr>
        <xdr:cNvPr id="1" name="Picture 1"/>
        <xdr:cNvPicPr preferRelativeResize="1">
          <a:picLocks noChangeAspect="1"/>
        </xdr:cNvPicPr>
      </xdr:nvPicPr>
      <xdr:blipFill>
        <a:blip r:embed="rId1"/>
        <a:stretch>
          <a:fillRect/>
        </a:stretch>
      </xdr:blipFill>
      <xdr:spPr>
        <a:xfrm>
          <a:off x="3124200" y="0"/>
          <a:ext cx="1400175" cy="0"/>
        </a:xfrm>
        <a:prstGeom prst="rect">
          <a:avLst/>
        </a:prstGeom>
        <a:noFill/>
        <a:ln w="1" cmpd="sng">
          <a:noFill/>
        </a:ln>
      </xdr:spPr>
    </xdr:pic>
    <xdr:clientData/>
  </xdr:twoCellAnchor>
  <xdr:oneCellAnchor>
    <xdr:from>
      <xdr:col>4</xdr:col>
      <xdr:colOff>495300</xdr:colOff>
      <xdr:row>19</xdr:row>
      <xdr:rowOff>133350</xdr:rowOff>
    </xdr:from>
    <xdr:ext cx="190500" cy="933450"/>
    <xdr:sp>
      <xdr:nvSpPr>
        <xdr:cNvPr id="2" name="Rectangle 2"/>
        <xdr:cNvSpPr>
          <a:spLocks/>
        </xdr:cNvSpPr>
      </xdr:nvSpPr>
      <xdr:spPr>
        <a:xfrm>
          <a:off x="3962400" y="7562850"/>
          <a:ext cx="190500" cy="933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9525</xdr:colOff>
      <xdr:row>0</xdr:row>
      <xdr:rowOff>85725</xdr:rowOff>
    </xdr:from>
    <xdr:ext cx="6829425" cy="447675"/>
    <xdr:sp>
      <xdr:nvSpPr>
        <xdr:cNvPr id="3" name="Rectangle 3"/>
        <xdr:cNvSpPr>
          <a:spLocks/>
        </xdr:cNvSpPr>
      </xdr:nvSpPr>
      <xdr:spPr>
        <a:xfrm>
          <a:off x="838200" y="85725"/>
          <a:ext cx="6829425" cy="447675"/>
        </a:xfrm>
        <a:prstGeom prst="rect">
          <a:avLst/>
        </a:prstGeom>
        <a:gradFill rotWithShape="1">
          <a:gsLst>
            <a:gs pos="0">
              <a:srgbClr val="FFBE86"/>
            </a:gs>
            <a:gs pos="35001">
              <a:srgbClr val="FFD0AA"/>
            </a:gs>
            <a:gs pos="100000">
              <a:srgbClr val="FFEBDB"/>
            </a:gs>
          </a:gsLst>
          <a:lin ang="5400000" scaled="1"/>
        </a:gradFill>
        <a:ln w="9525" cmpd="sng">
          <a:solidFill>
            <a:srgbClr val="F79646"/>
          </a:solidFill>
          <a:headEnd type="none"/>
          <a:tailEnd type="none"/>
        </a:ln>
      </xdr:spPr>
      <xdr:txBody>
        <a:bodyPr vertOverflow="clip" wrap="square" anchor="ctr"/>
        <a:p>
          <a:pPr algn="ctr">
            <a:defRPr/>
          </a:pPr>
          <a:r>
            <a:rPr lang="en-US" cap="none" sz="2000" b="1" i="0" u="none" baseline="0"/>
            <a:t>DAILY</a:t>
          </a:r>
          <a:r>
            <a:rPr lang="en-US" cap="none" sz="2000" b="1" i="0" u="none" baseline="0"/>
            <a:t> FOOD CALCULATOR FOR: </a:t>
          </a:r>
          <a:r>
            <a:rPr lang="en-US" cap="none" sz="2000" b="1" i="0" u="none" baseline="0">
              <a:solidFill>
                <a:srgbClr val="000000"/>
              </a:solidFill>
            </a:rPr>
            <a:t>Dogs and Puppies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352425</xdr:colOff>
      <xdr:row>0</xdr:row>
      <xdr:rowOff>0</xdr:rowOff>
    </xdr:from>
    <xdr:to>
      <xdr:col>5</xdr:col>
      <xdr:colOff>161925</xdr:colOff>
      <xdr:row>0</xdr:row>
      <xdr:rowOff>0</xdr:rowOff>
    </xdr:to>
    <xdr:pic>
      <xdr:nvPicPr>
        <xdr:cNvPr id="1" name="Picture 1"/>
        <xdr:cNvPicPr preferRelativeResize="1">
          <a:picLocks noChangeAspect="1"/>
        </xdr:cNvPicPr>
      </xdr:nvPicPr>
      <xdr:blipFill>
        <a:blip r:embed="rId1"/>
        <a:stretch>
          <a:fillRect/>
        </a:stretch>
      </xdr:blipFill>
      <xdr:spPr>
        <a:xfrm>
          <a:off x="3124200" y="0"/>
          <a:ext cx="1400175" cy="0"/>
        </a:xfrm>
        <a:prstGeom prst="rect">
          <a:avLst/>
        </a:prstGeom>
        <a:noFill/>
        <a:ln w="1" cmpd="sng">
          <a:noFill/>
        </a:ln>
      </xdr:spPr>
    </xdr:pic>
    <xdr:clientData/>
  </xdr:twoCellAnchor>
  <xdr:oneCellAnchor>
    <xdr:from>
      <xdr:col>0</xdr:col>
      <xdr:colOff>809625</xdr:colOff>
      <xdr:row>0</xdr:row>
      <xdr:rowOff>123825</xdr:rowOff>
    </xdr:from>
    <xdr:ext cx="6829425" cy="447675"/>
    <xdr:sp>
      <xdr:nvSpPr>
        <xdr:cNvPr id="2" name="Rectangle 2"/>
        <xdr:cNvSpPr>
          <a:spLocks/>
        </xdr:cNvSpPr>
      </xdr:nvSpPr>
      <xdr:spPr>
        <a:xfrm>
          <a:off x="809625" y="123825"/>
          <a:ext cx="6829425" cy="447675"/>
        </a:xfrm>
        <a:prstGeom prst="rect">
          <a:avLst/>
        </a:prstGeom>
        <a:gradFill rotWithShape="1">
          <a:gsLst>
            <a:gs pos="0">
              <a:srgbClr val="FFBE86"/>
            </a:gs>
            <a:gs pos="35001">
              <a:srgbClr val="FFD0AA"/>
            </a:gs>
            <a:gs pos="100000">
              <a:srgbClr val="FFEBDB"/>
            </a:gs>
          </a:gsLst>
          <a:lin ang="5400000" scaled="1"/>
        </a:gradFill>
        <a:ln w="9525" cmpd="sng">
          <a:solidFill>
            <a:srgbClr val="F79646"/>
          </a:solidFill>
          <a:headEnd type="none"/>
          <a:tailEnd type="none"/>
        </a:ln>
      </xdr:spPr>
      <xdr:txBody>
        <a:bodyPr vertOverflow="clip" wrap="square" anchor="ctr"/>
        <a:p>
          <a:pPr algn="ctr">
            <a:defRPr/>
          </a:pPr>
          <a:r>
            <a:rPr lang="en-US" cap="none" sz="2000" b="1" i="0" u="none" baseline="0"/>
            <a:t>DAILY</a:t>
          </a:r>
          <a:r>
            <a:rPr lang="en-US" cap="none" sz="2000" b="1" i="0" u="none" baseline="0"/>
            <a:t> FOOD CALCULATOR FOR: </a:t>
          </a:r>
          <a:r>
            <a:rPr lang="en-US" cap="none" sz="2000" b="1" i="0" u="none" baseline="0">
              <a:solidFill>
                <a:srgbClr val="000000"/>
              </a:solidFill>
            </a:rPr>
            <a:t>Cats and Kittens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spcapro.org/resource/shelter-health-animal-care-intake/use-food-calculator" TargetMode="Externa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spcapro.org/resource/shelter-health-animal-care-intake/use-food-calculator" TargetMode="External"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19"/>
  <sheetViews>
    <sheetView tabSelected="1" view="pageBreakPreview" zoomScaleSheetLayoutView="100" workbookViewId="0" topLeftCell="A1">
      <selection activeCell="C29" sqref="C29"/>
    </sheetView>
  </sheetViews>
  <sheetFormatPr defaultColWidth="8.8515625" defaultRowHeight="12.75"/>
  <cols>
    <col min="1" max="1" width="12.421875" style="0" customWidth="1"/>
    <col min="2" max="2" width="14.421875" style="0" customWidth="1"/>
    <col min="3" max="3" width="14.7109375" style="0" customWidth="1"/>
    <col min="4" max="4" width="10.421875" style="0" customWidth="1"/>
    <col min="5" max="5" width="13.421875" style="0" customWidth="1"/>
    <col min="6" max="6" width="12.421875" style="0" customWidth="1"/>
    <col min="7" max="7" width="13.00390625" style="0" customWidth="1"/>
    <col min="8" max="8" width="12.7109375" style="0" customWidth="1"/>
    <col min="9" max="9" width="11.421875" style="0" customWidth="1"/>
    <col min="10" max="10" width="12.421875" style="0" customWidth="1"/>
  </cols>
  <sheetData>
    <row r="1" spans="1:10" ht="50.25" customHeight="1">
      <c r="A1" s="9"/>
      <c r="B1" s="9"/>
      <c r="C1" s="9"/>
      <c r="D1" s="9"/>
      <c r="E1" s="9"/>
      <c r="F1" s="9"/>
      <c r="G1" s="9"/>
      <c r="H1" s="9"/>
      <c r="I1" s="9"/>
      <c r="J1" s="9"/>
    </row>
    <row r="2" spans="1:10" ht="61.5" customHeight="1">
      <c r="A2" s="10" t="s">
        <v>13</v>
      </c>
      <c r="B2" s="10"/>
      <c r="C2" s="10"/>
      <c r="D2" s="10"/>
      <c r="E2" s="10"/>
      <c r="F2" s="10"/>
      <c r="G2" s="10"/>
      <c r="H2" s="10"/>
      <c r="I2" s="10"/>
      <c r="J2" s="10"/>
    </row>
    <row r="3" spans="1:10" s="3" customFormat="1" ht="39.75" customHeight="1">
      <c r="A3" s="14" t="s">
        <v>19</v>
      </c>
      <c r="B3" s="14"/>
      <c r="C3" s="14"/>
      <c r="D3" s="15"/>
      <c r="E3" s="16" t="s">
        <v>20</v>
      </c>
      <c r="F3" s="17"/>
      <c r="G3" s="17"/>
      <c r="H3" s="17"/>
      <c r="I3" s="17"/>
      <c r="J3" s="17"/>
    </row>
    <row r="4" spans="1:10" ht="47.25" customHeight="1">
      <c r="A4" s="12" t="s">
        <v>15</v>
      </c>
      <c r="B4" s="12"/>
      <c r="C4" s="12"/>
      <c r="D4" s="26">
        <v>340</v>
      </c>
      <c r="E4" s="12" t="s">
        <v>14</v>
      </c>
      <c r="F4" s="12"/>
      <c r="G4" s="12"/>
      <c r="H4" s="12"/>
      <c r="I4" s="26">
        <v>422</v>
      </c>
      <c r="J4" s="4"/>
    </row>
    <row r="5" spans="1:18" s="2" customFormat="1" ht="39.75" customHeight="1">
      <c r="A5" s="5" t="s">
        <v>2</v>
      </c>
      <c r="B5" s="6" t="s">
        <v>3</v>
      </c>
      <c r="C5" s="6" t="s">
        <v>4</v>
      </c>
      <c r="D5" s="7"/>
      <c r="E5" s="5" t="s">
        <v>2</v>
      </c>
      <c r="F5" s="8" t="s">
        <v>5</v>
      </c>
      <c r="G5" s="8" t="s">
        <v>6</v>
      </c>
      <c r="H5" s="8" t="s">
        <v>7</v>
      </c>
      <c r="I5" s="7" t="s">
        <v>0</v>
      </c>
      <c r="J5" s="7" t="s">
        <v>1</v>
      </c>
      <c r="N5"/>
      <c r="O5"/>
      <c r="P5"/>
      <c r="Q5"/>
      <c r="R5"/>
    </row>
    <row r="6" spans="1:18" s="1" customFormat="1" ht="21.75" customHeight="1">
      <c r="A6" s="18">
        <v>10</v>
      </c>
      <c r="B6" s="19">
        <f>MROUND(((POWER((+A6*0.454),0.75)*185)/+D4),0.5)</f>
        <v>1.5</v>
      </c>
      <c r="C6" s="19">
        <f>MROUND(((POWER((+A6*0.454),0.75)*106)/+D4),0.5)</f>
        <v>1</v>
      </c>
      <c r="D6" s="20"/>
      <c r="E6" s="18">
        <v>10</v>
      </c>
      <c r="F6" s="19">
        <f>MROUND(((POWER((+E6*0.454),0.75)*264)/+I4),0.5)</f>
        <v>2</v>
      </c>
      <c r="G6" s="19">
        <f>MROUND(((POWER((+E6*0.454),0.75)*211)/+I4),0.5)</f>
        <v>1.5</v>
      </c>
      <c r="H6" s="19">
        <f>MROUND(((POWER((+E6*0.454),0.75)*158)/+I4),0.5)</f>
        <v>1</v>
      </c>
      <c r="I6" s="19">
        <f>MROUND(((POWER((+E6*0.454),0.75)*211)/+I4),0.5)</f>
        <v>1.5</v>
      </c>
      <c r="J6" s="21">
        <f>MROUND(((POWER((+E6*0.454),0.75)*350)/+I4),0.5)</f>
        <v>2.5</v>
      </c>
      <c r="N6"/>
      <c r="O6"/>
      <c r="P6"/>
      <c r="Q6"/>
      <c r="R6"/>
    </row>
    <row r="7" spans="1:18" s="1" customFormat="1" ht="21.75" customHeight="1">
      <c r="A7" s="22">
        <v>20</v>
      </c>
      <c r="B7" s="23">
        <f>MROUND(((POWER((+A7*0.454),0.75)*185)/+D4),0.5)</f>
        <v>3</v>
      </c>
      <c r="C7" s="23">
        <f>MROUND(((POWER((+A7*0.454),0.75)*106)/+D4),0.5)</f>
        <v>1.5</v>
      </c>
      <c r="D7" s="24"/>
      <c r="E7" s="22">
        <v>20</v>
      </c>
      <c r="F7" s="23">
        <f>MROUND(((POWER((+E7*0.454),0.75)*264)/+I4),0.5)</f>
        <v>3.5</v>
      </c>
      <c r="G7" s="23">
        <f>MROUND(((POWER((+E7*0.454),0.75)*211)/+I4),0.5)</f>
        <v>2.5</v>
      </c>
      <c r="H7" s="23">
        <f>MROUND(((POWER((+E7*0.454),0.75)*158)/+I4),0.5)</f>
        <v>2</v>
      </c>
      <c r="I7" s="23">
        <f>MROUND(((POWER((+E7*0.454),0.75)*211)/+I4),0.5)</f>
        <v>2.5</v>
      </c>
      <c r="J7" s="25">
        <f>MROUND(((POWER((+E7*0.454),0.75)*350)/+I4),0.5)</f>
        <v>4.5</v>
      </c>
      <c r="N7"/>
      <c r="O7"/>
      <c r="P7"/>
      <c r="Q7"/>
      <c r="R7"/>
    </row>
    <row r="8" spans="1:18" s="1" customFormat="1" ht="21.75" customHeight="1">
      <c r="A8" s="18">
        <v>30</v>
      </c>
      <c r="B8" s="19">
        <f>MROUND(((POWER((+A8*0.454),0.75)*185)/+D4),0.5)</f>
        <v>4</v>
      </c>
      <c r="C8" s="19">
        <f>MROUND(((POWER((+A8*0.454),0.75)*106)/+D4),0.5)</f>
        <v>2</v>
      </c>
      <c r="D8" s="20"/>
      <c r="E8" s="18">
        <v>30</v>
      </c>
      <c r="F8" s="19">
        <f>MROUND(((POWER((+E8*0.454),0.75)*264)/+I4),0.5)</f>
        <v>4.5</v>
      </c>
      <c r="G8" s="19">
        <f>MROUND(((POWER((+E8*0.454),0.75)*211)/+I4),0.5)</f>
        <v>3.5</v>
      </c>
      <c r="H8" s="19">
        <f>MROUND(((POWER((+E8*0.454),0.75)*158)/+I4),0.5)</f>
        <v>2.5</v>
      </c>
      <c r="I8" s="19">
        <f>MROUND(((POWER((+E8*0.454),0.75)*211)/+I4),0.5)</f>
        <v>3.5</v>
      </c>
      <c r="J8" s="21">
        <f>MROUND(((POWER((+E8*0.454),0.75)*350)/+I4),0.5)</f>
        <v>6</v>
      </c>
      <c r="N8"/>
      <c r="O8"/>
      <c r="P8"/>
      <c r="Q8"/>
      <c r="R8"/>
    </row>
    <row r="9" spans="1:18" s="1" customFormat="1" ht="21.75" customHeight="1">
      <c r="A9" s="22">
        <v>40</v>
      </c>
      <c r="B9" s="23">
        <f>MROUND(((POWER((+A9*0.454),0.75)*185)/+D4),0.5)</f>
        <v>5</v>
      </c>
      <c r="C9" s="23">
        <f>MROUND(((POWER((+A9*0.454),0.75)*106)/+D4),0.5)</f>
        <v>2.5</v>
      </c>
      <c r="D9" s="24"/>
      <c r="E9" s="22">
        <v>40</v>
      </c>
      <c r="F9" s="23">
        <f>MROUND(((POWER((+E9*0.454),0.75)*264)/+I4),0.5)</f>
        <v>5.5</v>
      </c>
      <c r="G9" s="23">
        <f>MROUND(((POWER((+E9*0.454),0.75)*211)/+I4),0.5)</f>
        <v>4.5</v>
      </c>
      <c r="H9" s="23">
        <f>MROUND(((POWER((+E9*0.454),0.75)*158)/+I4),0.5)</f>
        <v>3.5</v>
      </c>
      <c r="I9" s="23">
        <f>MROUND(((POWER((+E9*0.454),0.75)*211)/+I4),0.5)</f>
        <v>4.5</v>
      </c>
      <c r="J9" s="25">
        <f>MROUND(((POWER((+E9*0.454),0.75)*350)/+I4),0.5)</f>
        <v>7.5</v>
      </c>
      <c r="N9"/>
      <c r="O9"/>
      <c r="P9"/>
      <c r="Q9"/>
      <c r="R9"/>
    </row>
    <row r="10" spans="1:18" s="1" customFormat="1" ht="21.75" customHeight="1">
      <c r="A10" s="18">
        <v>50</v>
      </c>
      <c r="B10" s="19">
        <f>MROUND(((POWER((+A10*0.454),0.75)*185)/+D4),0.5)</f>
        <v>5.5</v>
      </c>
      <c r="C10" s="19">
        <f>MROUND(((POWER((+A10*0.454),0.75)*106)/+D4),0.5)</f>
        <v>3</v>
      </c>
      <c r="D10" s="20"/>
      <c r="E10" s="18">
        <v>50</v>
      </c>
      <c r="F10" s="19">
        <f>MROUND(((POWER((+E10*0.454),0.75)*264)/+I4),0.5)</f>
        <v>6.5</v>
      </c>
      <c r="G10" s="19">
        <f>MROUND(((POWER((+E10*0.454),0.75)*211)/+I4),0.5)</f>
        <v>5</v>
      </c>
      <c r="H10" s="19">
        <f>MROUND(((POWER((+E10*0.454),0.75)*158)/+I4),0.5)</f>
        <v>4</v>
      </c>
      <c r="I10" s="19">
        <f>MROUND(((POWER((+E10*0.454),0.75)*211)/+I4),0.5)</f>
        <v>5</v>
      </c>
      <c r="J10" s="21">
        <f>MROUND(((POWER((+E10*0.454),0.75)*350)/+I4),0.5)</f>
        <v>8.5</v>
      </c>
      <c r="N10"/>
      <c r="O10"/>
      <c r="P10"/>
      <c r="Q10"/>
      <c r="R10"/>
    </row>
    <row r="11" spans="1:18" s="1" customFormat="1" ht="21.75" customHeight="1">
      <c r="A11" s="22">
        <v>60</v>
      </c>
      <c r="B11" s="23">
        <f>MROUND(((POWER((+A11*0.454),0.75)*185)/+D4),0.5)</f>
        <v>6.5</v>
      </c>
      <c r="C11" s="23">
        <f>MROUND(((POWER((+A11*0.454),0.75)*106)/+D4),0.5)</f>
        <v>3.5</v>
      </c>
      <c r="D11" s="24"/>
      <c r="E11" s="22">
        <v>60</v>
      </c>
      <c r="F11" s="23">
        <f>MROUND(((POWER((+E11*0.454),0.75)*264)/+I4),0.5)</f>
        <v>7.5</v>
      </c>
      <c r="G11" s="23">
        <f>MROUND(((POWER((+E11*0.454),0.75)*211)/+I4),0.5)</f>
        <v>6</v>
      </c>
      <c r="H11" s="23">
        <f>MROUND(((POWER((+E11*0.454),0.75)*158)/+I4),0.5)</f>
        <v>4.5</v>
      </c>
      <c r="I11" s="23">
        <f>MROUND(((POWER((+E11*0.454),0.75)*211)/+I4),0.5)</f>
        <v>6</v>
      </c>
      <c r="J11" s="25">
        <f>MROUND(((POWER((+E11*0.454),0.75)*350)/+I4),0.5)</f>
        <v>10</v>
      </c>
      <c r="N11"/>
      <c r="O11"/>
      <c r="P11"/>
      <c r="Q11"/>
      <c r="R11"/>
    </row>
    <row r="12" spans="1:18" s="1" customFormat="1" ht="21.75" customHeight="1">
      <c r="A12" s="18">
        <v>70</v>
      </c>
      <c r="B12" s="19">
        <f>MROUND(((POWER((+A12*0.454),0.75)*185)/+D4),0.5)</f>
        <v>7.5</v>
      </c>
      <c r="C12" s="19">
        <f>MROUND(((POWER((+A12*0.454),0.75)*106)/+D4),0.5)</f>
        <v>4</v>
      </c>
      <c r="D12" s="20"/>
      <c r="E12" s="18">
        <v>70</v>
      </c>
      <c r="F12" s="19">
        <f>MROUND(((POWER((+E12*0.454),0.75)*264)/+I4),0.5)</f>
        <v>8.5</v>
      </c>
      <c r="G12" s="19">
        <f>MROUND(((POWER((+E12*0.454),0.75)*211)/+I4),0.5)</f>
        <v>6.5</v>
      </c>
      <c r="H12" s="19">
        <f>MROUND(((POWER((+E12*0.454),0.75)*158)/+I4),0.5)</f>
        <v>5</v>
      </c>
      <c r="I12" s="19">
        <f>MROUND(((POWER((+E12*0.454),0.75)*211)/+I4),0.5)</f>
        <v>6.5</v>
      </c>
      <c r="J12" s="21">
        <f>MROUND(((POWER((+E12*0.454),0.75)*350)/+I4),0.5)</f>
        <v>11</v>
      </c>
      <c r="N12"/>
      <c r="O12"/>
      <c r="P12"/>
      <c r="Q12"/>
      <c r="R12"/>
    </row>
    <row r="13" spans="1:18" s="1" customFormat="1" ht="21.75" customHeight="1">
      <c r="A13" s="22">
        <v>80</v>
      </c>
      <c r="B13" s="23">
        <f>MROUND(((POWER((+A13*0.454),0.75)*185)/+D4),0.5)</f>
        <v>8</v>
      </c>
      <c r="C13" s="23">
        <f>MROUND(((POWER((+A13*0.454),0.75)*106)/+D4),0.5)</f>
        <v>4.5</v>
      </c>
      <c r="D13" s="24"/>
      <c r="E13" s="22">
        <v>80</v>
      </c>
      <c r="F13" s="23">
        <f>MROUND(((POWER((+E13*0.454),0.75)*264)/+I4),0.5)</f>
        <v>9.5</v>
      </c>
      <c r="G13" s="23">
        <f>MROUND(((POWER((+E13*0.454),0.75)*211)/+I4),0.5)</f>
        <v>7.5</v>
      </c>
      <c r="H13" s="23">
        <f>MROUND(((POWER((+E13*0.454),0.75)*158)/+I4),0.5)</f>
        <v>5.5</v>
      </c>
      <c r="I13" s="23">
        <f>MROUND(((POWER((+E13*0.454),0.75)*211)/+I4),0.5)</f>
        <v>7.5</v>
      </c>
      <c r="J13" s="25">
        <f>MROUND(((POWER((+E13*0.454),0.75)*350)/+I4),0.5)</f>
        <v>12.5</v>
      </c>
      <c r="N13"/>
      <c r="O13"/>
      <c r="P13"/>
      <c r="Q13"/>
      <c r="R13"/>
    </row>
    <row r="14" spans="1:18" s="1" customFormat="1" ht="21.75" customHeight="1">
      <c r="A14" s="18">
        <v>90</v>
      </c>
      <c r="B14" s="19">
        <f>MROUND(((POWER((+A14*0.454),0.75)*185)/+D4),0.5)</f>
        <v>9</v>
      </c>
      <c r="C14" s="19">
        <f>MROUND(((POWER((+A14*0.454),0.75)*106)/+D4),0.5)</f>
        <v>5</v>
      </c>
      <c r="D14" s="20"/>
      <c r="E14" s="18">
        <v>90</v>
      </c>
      <c r="F14" s="19">
        <f>MROUND(((POWER((+E14*0.454),0.75)*264)/+I4),0.5)</f>
        <v>10</v>
      </c>
      <c r="G14" s="19">
        <f>MROUND(((POWER((+E14*0.454),0.75)*211)/+I4),0.5)</f>
        <v>8</v>
      </c>
      <c r="H14" s="19">
        <f>MROUND(((POWER((+E14*0.454),0.75)*158)/+I4),0.5)</f>
        <v>6</v>
      </c>
      <c r="I14" s="19">
        <f>MROUND(((POWER((+E14*0.454),0.75)*211)/+I4),0.5)</f>
        <v>8</v>
      </c>
      <c r="J14" s="21">
        <f>MROUND(((POWER((+E14*0.454),0.75)*350)/+I4),0.5)</f>
        <v>13.5</v>
      </c>
      <c r="N14"/>
      <c r="O14"/>
      <c r="P14"/>
      <c r="Q14"/>
      <c r="R14"/>
    </row>
    <row r="15" spans="1:18" s="1" customFormat="1" ht="21.75" customHeight="1">
      <c r="A15" s="22">
        <v>100</v>
      </c>
      <c r="B15" s="23">
        <f>MROUND(((POWER((+A15*0.454),0.75)*185)/+D4),0.5)</f>
        <v>9.5</v>
      </c>
      <c r="C15" s="23">
        <f>MROUND(((POWER((+A15*0.454),0.75)*106)/+D4),0.5)</f>
        <v>5.5</v>
      </c>
      <c r="D15" s="24"/>
      <c r="E15" s="22">
        <v>100</v>
      </c>
      <c r="F15" s="23">
        <f>MROUND(((POWER((+E15*0.454),0.75)*264)/+I4),0.5)</f>
        <v>11</v>
      </c>
      <c r="G15" s="23">
        <f>MROUND(((POWER((+E15*0.454),0.75)*211)/+I4),0.5)</f>
        <v>8.5</v>
      </c>
      <c r="H15" s="23">
        <f>MROUND(((POWER((+E15*0.454),0.75)*158)/+I4),0.5)</f>
        <v>6.5</v>
      </c>
      <c r="I15" s="23">
        <f>MROUND(((POWER((+E15*0.454),0.75)*211)/+I4),0.5)</f>
        <v>8.5</v>
      </c>
      <c r="J15" s="25">
        <f>MROUND(((POWER((+E15*0.454),0.75)*350)/+I4),0.5)</f>
        <v>14.5</v>
      </c>
      <c r="N15"/>
      <c r="O15"/>
      <c r="P15"/>
      <c r="Q15"/>
      <c r="R15"/>
    </row>
    <row r="16" spans="1:18" s="1" customFormat="1" ht="21.75" customHeight="1">
      <c r="A16" s="18">
        <v>110</v>
      </c>
      <c r="B16" s="19">
        <f>MROUND(((POWER((+A16*0.454),0.75)*185)/+D4),0.5)</f>
        <v>10</v>
      </c>
      <c r="C16" s="19">
        <f>MROUND(((POWER((+A16*0.454),0.75)*106)/+D4),0.5)</f>
        <v>6</v>
      </c>
      <c r="D16" s="20"/>
      <c r="E16" s="18">
        <v>110</v>
      </c>
      <c r="F16" s="19">
        <f>MROUND(((POWER((+E16*0.454),0.75)*264)/+I4),0.5)</f>
        <v>12</v>
      </c>
      <c r="G16" s="19">
        <f>MROUND(((POWER((+E16*0.454),0.75)*211)/+I4),0.5)</f>
        <v>9.5</v>
      </c>
      <c r="H16" s="19">
        <f>MROUND(((POWER((+E16*0.454),0.75)*158)/+I4),0.5)</f>
        <v>7</v>
      </c>
      <c r="I16" s="19">
        <f>MROUND(((POWER((+E16*0.454),0.75)*211)/+I4),0.5)</f>
        <v>9.5</v>
      </c>
      <c r="J16" s="21">
        <f>MROUND(((POWER((+E16*0.454),0.75)*350)/+I4),0.5)</f>
        <v>15.5</v>
      </c>
      <c r="N16"/>
      <c r="O16"/>
      <c r="P16"/>
      <c r="Q16"/>
      <c r="R16"/>
    </row>
    <row r="17" spans="1:18" s="1" customFormat="1" ht="21.75" customHeight="1">
      <c r="A17" s="22">
        <v>120</v>
      </c>
      <c r="B17" s="23">
        <f>MROUND(((POWER((+A17*0.454),0.75)*185)/+D4),0.5)</f>
        <v>11</v>
      </c>
      <c r="C17" s="23">
        <f>MROUND(((POWER((+A17*0.454),0.75)*106)/+D4),0.5)</f>
        <v>6.5</v>
      </c>
      <c r="D17" s="24"/>
      <c r="E17" s="22">
        <v>120</v>
      </c>
      <c r="F17" s="23">
        <f>MROUND(((POWER((+E17*0.454),0.75)*264)/+I4),0.5)</f>
        <v>12.5</v>
      </c>
      <c r="G17" s="23">
        <f>MROUND(((POWER((+E17*0.454),0.75)*211)/+I4),0.5)</f>
        <v>10</v>
      </c>
      <c r="H17" s="23">
        <f>MROUND(((POWER((+E17*0.454),0.75)*158)/+I4),0.5)</f>
        <v>7.5</v>
      </c>
      <c r="I17" s="23">
        <f>MROUND(((POWER((+E17*0.454),0.75)*211)/+I4),0.5)</f>
        <v>10</v>
      </c>
      <c r="J17" s="25">
        <f>MROUND(((POWER((+E17*0.454),0.75)*350)/+I4),0.5)</f>
        <v>16.5</v>
      </c>
      <c r="N17"/>
      <c r="O17"/>
      <c r="P17"/>
      <c r="Q17"/>
      <c r="R17"/>
    </row>
    <row r="18" spans="1:10" ht="66" customHeight="1">
      <c r="A18" s="11" t="s">
        <v>12</v>
      </c>
      <c r="B18" s="11"/>
      <c r="C18" s="11"/>
      <c r="D18" s="11"/>
      <c r="E18" s="11"/>
      <c r="F18" s="11"/>
      <c r="G18" s="11"/>
      <c r="H18" s="11"/>
      <c r="I18" s="11"/>
      <c r="J18" s="11"/>
    </row>
    <row r="19" spans="1:10" ht="19.5" customHeight="1">
      <c r="A19" s="13" t="s">
        <v>16</v>
      </c>
      <c r="B19" s="13"/>
      <c r="C19" s="13"/>
      <c r="D19" s="13"/>
      <c r="E19" s="13"/>
      <c r="F19" s="13"/>
      <c r="G19" s="13"/>
      <c r="H19" s="13"/>
      <c r="I19" s="13"/>
      <c r="J19" s="13"/>
    </row>
  </sheetData>
  <sheetProtection/>
  <mergeCells count="8">
    <mergeCell ref="A1:J1"/>
    <mergeCell ref="A2:J2"/>
    <mergeCell ref="A18:J18"/>
    <mergeCell ref="A4:C4"/>
    <mergeCell ref="A19:J19"/>
    <mergeCell ref="A3:D3"/>
    <mergeCell ref="E3:J3"/>
    <mergeCell ref="E4:H4"/>
  </mergeCells>
  <hyperlinks>
    <hyperlink ref="A19:J19" r:id="rId1" display="ASPCAPro.org |  Food Calculator "/>
  </hyperlinks>
  <printOptions horizontalCentered="1" verticalCentered="1"/>
  <pageMargins left="0.56" right="0.45" top="0.75" bottom="0.25" header="0.3" footer="0.3"/>
  <pageSetup fitToHeight="1" fitToWidth="1" horizontalDpi="600" verticalDpi="600" orientation="landscape" scale="91" r:id="rId4"/>
  <headerFooter>
    <oddHeader>&amp;L&amp;"Calibri,Regular"&amp;G&amp;Rwww.ASPCApro.org</oddHeader>
  </headerFooter>
  <drawing r:id="rId2"/>
  <legacyDrawingHF r:id="rId3"/>
</worksheet>
</file>

<file path=xl/worksheets/sheet2.xml><?xml version="1.0" encoding="utf-8"?>
<worksheet xmlns="http://schemas.openxmlformats.org/spreadsheetml/2006/main" xmlns:r="http://schemas.openxmlformats.org/officeDocument/2006/relationships">
  <sheetPr>
    <pageSetUpPr fitToPage="1"/>
  </sheetPr>
  <dimension ref="A1:R17"/>
  <sheetViews>
    <sheetView view="pageBreakPreview" zoomScaleSheetLayoutView="100" workbookViewId="0" topLeftCell="A1">
      <selection activeCell="C25" sqref="C25"/>
    </sheetView>
  </sheetViews>
  <sheetFormatPr defaultColWidth="8.8515625" defaultRowHeight="12.75"/>
  <cols>
    <col min="1" max="1" width="12.421875" style="0" customWidth="1"/>
    <col min="2" max="2" width="14.421875" style="0" customWidth="1"/>
    <col min="3" max="3" width="14.7109375" style="0" customWidth="1"/>
    <col min="4" max="4" width="10.421875" style="0" customWidth="1"/>
    <col min="5" max="5" width="13.421875" style="0" customWidth="1"/>
    <col min="6" max="6" width="12.421875" style="0" customWidth="1"/>
    <col min="7" max="7" width="13.00390625" style="0" customWidth="1"/>
    <col min="8" max="8" width="12.7109375" style="0" customWidth="1"/>
    <col min="9" max="9" width="11.421875" style="0" customWidth="1"/>
    <col min="10" max="10" width="12.421875" style="0" customWidth="1"/>
  </cols>
  <sheetData>
    <row r="1" spans="1:10" ht="50.25" customHeight="1">
      <c r="A1" s="9"/>
      <c r="B1" s="9"/>
      <c r="C1" s="9"/>
      <c r="D1" s="9"/>
      <c r="E1" s="9"/>
      <c r="F1" s="9"/>
      <c r="G1" s="9"/>
      <c r="H1" s="9"/>
      <c r="I1" s="9"/>
      <c r="J1" s="9"/>
    </row>
    <row r="2" spans="1:10" ht="61.5" customHeight="1">
      <c r="A2" s="10" t="s">
        <v>10</v>
      </c>
      <c r="B2" s="10"/>
      <c r="C2" s="10"/>
      <c r="D2" s="10"/>
      <c r="E2" s="10"/>
      <c r="F2" s="10"/>
      <c r="G2" s="10"/>
      <c r="H2" s="10"/>
      <c r="I2" s="10"/>
      <c r="J2" s="10"/>
    </row>
    <row r="3" spans="1:10" s="3" customFormat="1" ht="39.75" customHeight="1">
      <c r="A3" s="14" t="s">
        <v>17</v>
      </c>
      <c r="B3" s="14"/>
      <c r="C3" s="14"/>
      <c r="D3" s="15"/>
      <c r="E3" s="16" t="s">
        <v>18</v>
      </c>
      <c r="F3" s="17"/>
      <c r="G3" s="17"/>
      <c r="H3" s="17"/>
      <c r="I3" s="17"/>
      <c r="J3" s="17"/>
    </row>
    <row r="4" spans="1:10" ht="47.25" customHeight="1">
      <c r="A4" s="12" t="s">
        <v>8</v>
      </c>
      <c r="B4" s="12"/>
      <c r="C4" s="12"/>
      <c r="D4" s="26">
        <v>339</v>
      </c>
      <c r="E4" s="12" t="s">
        <v>9</v>
      </c>
      <c r="F4" s="12"/>
      <c r="G4" s="12"/>
      <c r="H4" s="12"/>
      <c r="I4" s="26">
        <v>510</v>
      </c>
      <c r="J4" s="4"/>
    </row>
    <row r="5" spans="1:18" s="2" customFormat="1" ht="39.75" customHeight="1">
      <c r="A5" s="5" t="s">
        <v>2</v>
      </c>
      <c r="B5" s="6" t="s">
        <v>3</v>
      </c>
      <c r="C5" s="6" t="s">
        <v>4</v>
      </c>
      <c r="D5" s="7"/>
      <c r="E5" s="5" t="s">
        <v>2</v>
      </c>
      <c r="F5" s="8" t="s">
        <v>5</v>
      </c>
      <c r="G5" s="8" t="s">
        <v>6</v>
      </c>
      <c r="H5" s="8" t="s">
        <v>7</v>
      </c>
      <c r="I5" s="7" t="s">
        <v>0</v>
      </c>
      <c r="J5" s="7" t="s">
        <v>1</v>
      </c>
      <c r="N5"/>
      <c r="O5"/>
      <c r="P5"/>
      <c r="Q5"/>
      <c r="R5"/>
    </row>
    <row r="6" spans="1:18" s="1" customFormat="1" ht="21.75" customHeight="1">
      <c r="A6" s="18">
        <v>2</v>
      </c>
      <c r="B6" s="27">
        <f>MROUND(((POWER((+A6*0.454),0.75)*80)/+D4),0.25)</f>
        <v>0.25</v>
      </c>
      <c r="C6" s="27">
        <f>MROUND(((POWER((+A6*0.454),0.75)*60)/+D4),0.25)</f>
        <v>0.25</v>
      </c>
      <c r="D6" s="20"/>
      <c r="E6" s="18">
        <v>2</v>
      </c>
      <c r="F6" s="27">
        <f>MROUND(((POWER((+E6*0.454),0.75)*250)/+I4),0.25)</f>
        <v>0.5</v>
      </c>
      <c r="G6" s="27">
        <f>MROUND(((POWER((+E6*0.454),0.75)*130)/+I4),0.25)</f>
        <v>0.25</v>
      </c>
      <c r="H6" s="27">
        <f>MROUND(((POWER((+E6*0.454),0.75)*100)/+I4),0.25)</f>
        <v>0.25</v>
      </c>
      <c r="I6" s="27">
        <f>MROUND(((POWER(((+E6*1.5)*0.454),0.75)*80)/+I4),0.25)</f>
        <v>0.25</v>
      </c>
      <c r="J6" s="27">
        <f>MROUND(((POWER(((+E6*3.5)*0.454),0.75)*80)/+I4),0.25)</f>
        <v>0.25</v>
      </c>
      <c r="N6"/>
      <c r="O6"/>
      <c r="P6"/>
      <c r="Q6"/>
      <c r="R6"/>
    </row>
    <row r="7" spans="1:18" s="1" customFormat="1" ht="21.75" customHeight="1">
      <c r="A7" s="22">
        <v>4</v>
      </c>
      <c r="B7" s="28">
        <f>MROUND(((POWER((+A7*0.454),0.75)*80)/+D4),0.25)</f>
        <v>0.25</v>
      </c>
      <c r="C7" s="28">
        <f>MROUND(((POWER((+A7*0.454),0.75)*60)/+D4),0.25)</f>
        <v>0.25</v>
      </c>
      <c r="D7" s="24"/>
      <c r="E7" s="22">
        <v>4</v>
      </c>
      <c r="F7" s="28">
        <f>MROUND(((POWER((+E7*0.454),0.75)*250)/+I4),0.25)</f>
        <v>0.75</v>
      </c>
      <c r="G7" s="28">
        <f>MROUND(((POWER((+E7*0.454),0.75)*130)/+I4),0.25)</f>
        <v>0.5</v>
      </c>
      <c r="H7" s="28">
        <f>MROUND(((POWER((+E7*0.454),0.75)*100)/+I4),0.25)</f>
        <v>0.25</v>
      </c>
      <c r="I7" s="28">
        <f>MROUND(((POWER(((+E7*1.5)*0.454),0.75)*80)/+I4),0.25)</f>
        <v>0.25</v>
      </c>
      <c r="J7" s="28">
        <f>MROUND(((POWER(((+E7*3.5)*0.454),0.75)*80)/+I4),0.25)</f>
        <v>0.75</v>
      </c>
      <c r="N7"/>
      <c r="O7"/>
      <c r="P7"/>
      <c r="Q7"/>
      <c r="R7"/>
    </row>
    <row r="8" spans="1:18" s="1" customFormat="1" ht="21.75" customHeight="1">
      <c r="A8" s="18">
        <v>6</v>
      </c>
      <c r="B8" s="27">
        <f>MROUND(((POWER((+A8*0.454),0.75)*80)/+D4),0.25)</f>
        <v>0.5</v>
      </c>
      <c r="C8" s="27">
        <f>MROUND(((POWER((+A8*0.454),0.75)*60)/+D4),0.25)</f>
        <v>0.5</v>
      </c>
      <c r="D8" s="20"/>
      <c r="E8" s="18">
        <v>6</v>
      </c>
      <c r="F8" s="27">
        <f>MROUND(((POWER((+E8*0.454),0.75)*250)/+I4),0.25)</f>
        <v>1</v>
      </c>
      <c r="G8" s="27">
        <f>MROUND(((POWER((+E8*0.454),0.75)*130)/+I4),0.25)</f>
        <v>0.5</v>
      </c>
      <c r="H8" s="27">
        <f>MROUND(((POWER((+E8*0.454),0.75)*100)/+I4),0.25)</f>
        <v>0.5</v>
      </c>
      <c r="I8" s="27">
        <f>MROUND(((POWER(((+E8*1.5)*0.454),0.75)*80)/+I4),0.25)</f>
        <v>0.5</v>
      </c>
      <c r="J8" s="27">
        <f>MROUND(((POWER(((+E8*3.5)*0.454),0.75)*80)/+I4),0.25)</f>
        <v>0.75</v>
      </c>
      <c r="N8"/>
      <c r="O8"/>
      <c r="P8"/>
      <c r="Q8"/>
      <c r="R8"/>
    </row>
    <row r="9" spans="1:18" s="1" customFormat="1" ht="21.75" customHeight="1">
      <c r="A9" s="22">
        <v>8</v>
      </c>
      <c r="B9" s="28">
        <f>MROUND(((POWER((+A9*0.454),0.75)*80)/+D4),0.25)</f>
        <v>0.5</v>
      </c>
      <c r="C9" s="28">
        <f>MROUND(((POWER((+A9*0.454),0.75)*60)/+D4),0.25)</f>
        <v>0.5</v>
      </c>
      <c r="D9" s="24"/>
      <c r="E9" s="22">
        <v>8</v>
      </c>
      <c r="F9" s="28">
        <f>MROUND(((POWER((+E9*0.454),0.75)*250)/+I4),0.25)</f>
        <v>1.25</v>
      </c>
      <c r="G9" s="28">
        <f>MROUND(((POWER((+E9*0.454),0.75)*130)/+I4),0.25)</f>
        <v>0.75</v>
      </c>
      <c r="H9" s="28">
        <f>MROUND(((POWER((+E9*0.454),0.75)*100)/+I4),0.25)</f>
        <v>0.5</v>
      </c>
      <c r="I9" s="28">
        <f>MROUND(((POWER(((+E9*1.5)*0.454),0.75)*80)/+I4),0.25)</f>
        <v>0.5</v>
      </c>
      <c r="J9" s="28">
        <f>MROUND(((POWER(((+E9*3.5)*0.454),0.75)*80)/+I4),0.25)</f>
        <v>1</v>
      </c>
      <c r="N9"/>
      <c r="O9"/>
      <c r="P9"/>
      <c r="Q9"/>
      <c r="R9"/>
    </row>
    <row r="10" spans="1:18" s="1" customFormat="1" ht="21.75" customHeight="1">
      <c r="A10" s="18">
        <v>10</v>
      </c>
      <c r="B10" s="27">
        <f>MROUND(((POWER((+A10*0.454),0.75)*80)/+D4),0.25)</f>
        <v>0.75</v>
      </c>
      <c r="C10" s="27">
        <f>MROUND(((POWER((+A10*0.454),0.75)*60)/+D4),0.25)</f>
        <v>0.5</v>
      </c>
      <c r="D10" s="20"/>
      <c r="E10" s="18">
        <v>10</v>
      </c>
      <c r="F10" s="27">
        <f>MROUND(((POWER((+E10*0.454),0.75)*250)/+I4),0.25)</f>
        <v>1.5</v>
      </c>
      <c r="G10" s="27">
        <f>MROUND(((POWER((+E10*0.454),0.75)*130)/+I4),0.25)</f>
        <v>0.75</v>
      </c>
      <c r="H10" s="27">
        <f>MROUND(((POWER((+E10*0.454),0.75)*100)/+I4),0.25)</f>
        <v>0.5</v>
      </c>
      <c r="I10" s="27">
        <f>MROUND(((POWER(((+E10*1.5)*0.454),0.75)*80)/+I4),0.25)</f>
        <v>0.75</v>
      </c>
      <c r="J10" s="27">
        <f>MROUND(((POWER(((+E10*3.5)*0.454),0.75)*80)/+I4),0.25)</f>
        <v>1.25</v>
      </c>
      <c r="N10"/>
      <c r="O10"/>
      <c r="P10"/>
      <c r="Q10"/>
      <c r="R10"/>
    </row>
    <row r="11" spans="1:18" s="1" customFormat="1" ht="21.75" customHeight="1">
      <c r="A11" s="22">
        <v>12</v>
      </c>
      <c r="B11" s="28">
        <f>MROUND(((POWER((+A11*0.454),0.75)*80)/+D4),0.25)</f>
        <v>0.75</v>
      </c>
      <c r="C11" s="28">
        <f>MROUND(((POWER((+A11*0.454),0.75)*60)/+D4),0.25)</f>
        <v>0.75</v>
      </c>
      <c r="D11" s="24"/>
      <c r="E11" s="22">
        <v>12</v>
      </c>
      <c r="F11" s="28">
        <f>MROUND(((POWER((+E11*0.454),0.75)*250)/+I4),0.25)</f>
        <v>1.75</v>
      </c>
      <c r="G11" s="28">
        <f>MROUND(((POWER((+E11*0.454),0.75)*130)/+I4),0.25)</f>
        <v>1</v>
      </c>
      <c r="H11" s="28">
        <f>MROUND(((POWER((+E11*0.454),0.75)*100)/+I4),0.25)</f>
        <v>0.75</v>
      </c>
      <c r="I11" s="28">
        <f>MROUND(((POWER(((+E11*1.5)*0.454),0.75)*80)/+I4),0.25)</f>
        <v>0.75</v>
      </c>
      <c r="J11" s="28">
        <f>MROUND(((POWER(((+E11*3.5)*0.454),0.75)*80)/+I4),0.25)</f>
        <v>1.5</v>
      </c>
      <c r="N11"/>
      <c r="O11"/>
      <c r="P11"/>
      <c r="Q11"/>
      <c r="R11"/>
    </row>
    <row r="12" spans="1:18" s="1" customFormat="1" ht="21.75" customHeight="1">
      <c r="A12" s="18">
        <v>14</v>
      </c>
      <c r="B12" s="27">
        <f>MROUND(((POWER((+A12*0.454),0.75)*80)/+D4),0.25)</f>
        <v>1</v>
      </c>
      <c r="C12" s="27">
        <f>MROUND(((POWER((+A12*0.454),0.75)*60)/+D4),0.25)</f>
        <v>0.75</v>
      </c>
      <c r="D12" s="20"/>
      <c r="E12" s="18">
        <v>14</v>
      </c>
      <c r="F12" s="27">
        <f>MROUND(((POWER((+E12*0.454),0.75)*250)/+I4),0.25)</f>
        <v>2</v>
      </c>
      <c r="G12" s="27">
        <f>MROUND(((POWER((+E12*0.454),0.75)*130)/+I4),0.25)</f>
        <v>1</v>
      </c>
      <c r="H12" s="27">
        <f>MROUND(((POWER((+E12*0.454),0.75)*100)/+I4),0.25)</f>
        <v>0.75</v>
      </c>
      <c r="I12" s="27">
        <f>MROUND(((POWER(((+E12*1.5)*0.454),0.75)*80)/+I4),0.25)</f>
        <v>0.75</v>
      </c>
      <c r="J12" s="27">
        <f>MROUND(((POWER(((+E12*3.5)*0.454),0.75)*80)/+I4),0.25)</f>
        <v>1.5</v>
      </c>
      <c r="N12"/>
      <c r="O12"/>
      <c r="P12"/>
      <c r="Q12"/>
      <c r="R12"/>
    </row>
    <row r="13" spans="1:18" s="1" customFormat="1" ht="21.75" customHeight="1">
      <c r="A13" s="22">
        <v>16</v>
      </c>
      <c r="B13" s="28">
        <f>MROUND(((POWER((+A13*0.454),0.75)*80)/+D4),0.25)</f>
        <v>1</v>
      </c>
      <c r="C13" s="28">
        <f>MROUND(((POWER((+A13*0.454),0.75)*60)/+D4),0.25)</f>
        <v>0.75</v>
      </c>
      <c r="D13" s="24"/>
      <c r="E13" s="22">
        <v>16</v>
      </c>
      <c r="F13" s="28">
        <f>MROUND(((POWER((+E13*0.454),0.75)*250)/+I4),0.25)</f>
        <v>2.25</v>
      </c>
      <c r="G13" s="28">
        <f>MROUND(((POWER((+E13*0.454),0.75)*130)/+I4),0.25)</f>
        <v>1.25</v>
      </c>
      <c r="H13" s="28">
        <f>MROUND(((POWER((+E13*0.454),0.75)*100)/+I4),0.25)</f>
        <v>0.75</v>
      </c>
      <c r="I13" s="28">
        <f>MROUND(((POWER(((+E13*1.5)*0.454),0.75)*80)/+I4),0.25)</f>
        <v>1</v>
      </c>
      <c r="J13" s="28">
        <f>MROUND(((POWER(((+E13*3.5)*0.454),0.75)*80)/+I4),0.25)</f>
        <v>1.75</v>
      </c>
      <c r="N13"/>
      <c r="O13"/>
      <c r="P13"/>
      <c r="Q13"/>
      <c r="R13"/>
    </row>
    <row r="14" spans="1:18" s="1" customFormat="1" ht="21.75" customHeight="1">
      <c r="A14" s="18">
        <v>18</v>
      </c>
      <c r="B14" s="27">
        <f>MROUND(((POWER((+A14*0.454),0.75)*80)/+D4),0.25)</f>
        <v>1.25</v>
      </c>
      <c r="C14" s="27">
        <f>MROUND(((POWER((+A14*0.454),0.75)*60)/+D4),0.25)</f>
        <v>0.75</v>
      </c>
      <c r="D14" s="20"/>
      <c r="E14" s="18">
        <v>18</v>
      </c>
      <c r="F14" s="27">
        <f>MROUND(((POWER((+E14*0.454),0.75)*250)/+I4),0.25)</f>
        <v>2.25</v>
      </c>
      <c r="G14" s="27">
        <f>MROUND(((POWER((+E14*0.454),0.75)*130)/+I4),0.25)</f>
        <v>1.25</v>
      </c>
      <c r="H14" s="27">
        <f>MROUND(((POWER((+E14*0.454),0.75)*100)/+I4),0.25)</f>
        <v>1</v>
      </c>
      <c r="I14" s="27">
        <f>MROUND(((POWER(((+E14*1.5)*0.454),0.75)*80)/+I4),0.25)</f>
        <v>1</v>
      </c>
      <c r="J14" s="27">
        <f>MROUND(((POWER(((+E14*3.5)*0.454),0.75)*80)/+I4),0.25)</f>
        <v>2</v>
      </c>
      <c r="N14"/>
      <c r="O14"/>
      <c r="P14"/>
      <c r="Q14"/>
      <c r="R14"/>
    </row>
    <row r="15" spans="1:18" s="1" customFormat="1" ht="21.75" customHeight="1">
      <c r="A15" s="22">
        <v>20</v>
      </c>
      <c r="B15" s="28">
        <f>MROUND(((POWER((+A15*0.454),0.75)*80)/+D4),0.25)</f>
        <v>1.25</v>
      </c>
      <c r="C15" s="28">
        <f>MROUND(((POWER((+A15*0.454),0.75)*60)/+D4),0.25)</f>
        <v>1</v>
      </c>
      <c r="D15" s="24"/>
      <c r="E15" s="22">
        <v>20</v>
      </c>
      <c r="F15" s="28">
        <f>MROUND(((POWER((+E15*0.454),0.75)*250)/+I4),0.25)</f>
        <v>2.5</v>
      </c>
      <c r="G15" s="28">
        <f>MROUND(((POWER((+E15*0.454),0.75)*130)/+I4),0.25)</f>
        <v>1.25</v>
      </c>
      <c r="H15" s="28">
        <f>MROUND(((POWER((+E15*0.454),0.75)*100)/+I4),0.25)</f>
        <v>1</v>
      </c>
      <c r="I15" s="28">
        <f>MROUND(((POWER(((+E15*1.5)*0.454),0.75)*80)/+I4),0.25)</f>
        <v>1</v>
      </c>
      <c r="J15" s="28">
        <f>MROUND(((POWER(((+E15*3.5)*0.454),0.75)*80)/+I4),0.25)</f>
        <v>2</v>
      </c>
      <c r="N15"/>
      <c r="O15"/>
      <c r="P15"/>
      <c r="Q15"/>
      <c r="R15"/>
    </row>
    <row r="16" spans="1:10" ht="66" customHeight="1">
      <c r="A16" s="11" t="s">
        <v>11</v>
      </c>
      <c r="B16" s="11"/>
      <c r="C16" s="11"/>
      <c r="D16" s="11"/>
      <c r="E16" s="11"/>
      <c r="F16" s="11"/>
      <c r="G16" s="11"/>
      <c r="H16" s="11"/>
      <c r="I16" s="11"/>
      <c r="J16" s="11"/>
    </row>
    <row r="17" spans="1:10" ht="19.5" customHeight="1">
      <c r="A17" s="13" t="s">
        <v>16</v>
      </c>
      <c r="B17" s="13"/>
      <c r="C17" s="13"/>
      <c r="D17" s="13"/>
      <c r="E17" s="13"/>
      <c r="F17" s="13"/>
      <c r="G17" s="13"/>
      <c r="H17" s="13"/>
      <c r="I17" s="13"/>
      <c r="J17" s="13"/>
    </row>
  </sheetData>
  <sheetProtection/>
  <mergeCells count="8">
    <mergeCell ref="A16:J16"/>
    <mergeCell ref="A17:J17"/>
    <mergeCell ref="A1:J1"/>
    <mergeCell ref="A2:J2"/>
    <mergeCell ref="A3:D3"/>
    <mergeCell ref="E3:J3"/>
    <mergeCell ref="A4:C4"/>
    <mergeCell ref="E4:H4"/>
  </mergeCells>
  <hyperlinks>
    <hyperlink ref="A17:J17" r:id="rId1" display="ASPCAPro.org |  Food Calculator "/>
  </hyperlinks>
  <printOptions horizontalCentered="1" verticalCentered="1"/>
  <pageMargins left="0.56" right="0.45" top="0.75" bottom="0.25" header="0.3" footer="0.3"/>
  <pageSetup fitToHeight="1" fitToWidth="1" horizontalDpi="600" verticalDpi="600" orientation="landscape" scale="98" r:id="rId4"/>
  <headerFooter>
    <oddHeader>&amp;L&amp;G&amp;Rwww.ASPCApro.org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ASPCA Community Outreach</dc:creator>
  <cp:keywords/>
  <dc:description/>
  <cp:lastModifiedBy>Lindsay Cicconi</cp:lastModifiedBy>
  <cp:lastPrinted>2014-06-02T16:44:51Z</cp:lastPrinted>
  <dcterms:created xsi:type="dcterms:W3CDTF">2012-01-04T18:23:57Z</dcterms:created>
  <dcterms:modified xsi:type="dcterms:W3CDTF">2014-06-02T16:48:46Z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